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bt4\Ref49\Referatsablage\BNetzA\AK Netzentgelte\Sondernetzentgelte nach § 20 Abs. 2 GasNEV\Tools\LRegB\"/>
    </mc:Choice>
  </mc:AlternateContent>
  <workbookProtection workbookAlgorithmName="SHA-512" workbookHashValue="XIYIbvIyIGIJtaJ7BhwZtbHDkB15I8MsCIusAGHJ3bkUPJ2A6CriHaL3C965tOXNGiKBCn5+5WlwG61Foyii2A==" workbookSaltValue="baMTk0dsSMcwRV6/MkpFVw==" workbookSpinCount="100000" lockStructure="1"/>
  <bookViews>
    <workbookView xWindow="0" yWindow="0" windowWidth="28800" windowHeight="11640" activeTab="1"/>
  </bookViews>
  <sheets>
    <sheet name="Allgemeine Informationen" sheetId="4" r:id="rId1"/>
    <sheet name="Sondernetzentgelte" sheetId="3" r:id="rId2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undesländer">Sondernetzentgelte!$A$5:$A$20</definedName>
    <definedName name="Petentengruppe">Sondernetzentgelte!$A$23:$A$24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3" l="1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89" i="3"/>
  <c r="E88" i="3"/>
  <c r="E87" i="3"/>
  <c r="E86" i="3"/>
  <c r="E80" i="3"/>
  <c r="E38" i="3"/>
  <c r="E17" i="3"/>
  <c r="E79" i="3" l="1"/>
  <c r="E82" i="3" s="1"/>
  <c r="E84" i="3" s="1"/>
</calcChain>
</file>

<file path=xl/sharedStrings.xml><?xml version="1.0" encoding="utf-8"?>
<sst xmlns="http://schemas.openxmlformats.org/spreadsheetml/2006/main" count="141" uniqueCount="97">
  <si>
    <t>Kommen die KANU-Nutzungsdauern zur Anwendung?</t>
  </si>
  <si>
    <t>ja</t>
  </si>
  <si>
    <t>Angaben zum Petenten</t>
  </si>
  <si>
    <t>Nutzungsdauer</t>
  </si>
  <si>
    <t>Kosten der vermiedenen Direktleitung</t>
  </si>
  <si>
    <t>Die folgenden Informationen sind auf dem Preisblatt zu veröffentlichen</t>
  </si>
  <si>
    <t>Petent/Netzkunde</t>
  </si>
  <si>
    <t>Straße, Nr.</t>
  </si>
  <si>
    <t>PLZ, Ort</t>
  </si>
  <si>
    <t>Datum der Vereinbarung</t>
  </si>
  <si>
    <t>Petentengruppe</t>
  </si>
  <si>
    <t>Bundesland</t>
  </si>
  <si>
    <t>Zählpunkt</t>
  </si>
  <si>
    <t>reguläres Netzentgelt des Petenten [EUR/a]</t>
  </si>
  <si>
    <t>geplante Länge der Direktleitung [m]:</t>
  </si>
  <si>
    <t>Mischzins</t>
  </si>
  <si>
    <t>Grundstücke und grundstücksgleiche Rechte</t>
  </si>
  <si>
    <t>Piping und Armaturen</t>
  </si>
  <si>
    <t>Rohrleitungen/ HAL Stahl PE ummantelt</t>
  </si>
  <si>
    <t>Rohrleitungen/ HAL Stahl kathodisch geschützt</t>
  </si>
  <si>
    <t>Rohrleitungen/HAL Stahl bituminiert</t>
  </si>
  <si>
    <t>Rohrleitungen/ HAL Duktiler Guss</t>
  </si>
  <si>
    <t>Rohrleitungen/ HAL Polyethylen (PE-HD)</t>
  </si>
  <si>
    <t>Rohrleitungen/ HAL Polyvinylchlorid (PVC)</t>
  </si>
  <si>
    <t>Summe</t>
  </si>
  <si>
    <t>Nutzungsdauer der Nicht-Netzbetreiber</t>
  </si>
  <si>
    <t>Erdgasverdichtung</t>
  </si>
  <si>
    <t>annuitätische Kapitalkosten [EUR/a]</t>
  </si>
  <si>
    <t>Kosten des vorgelagerten Netzes [EUR/a]</t>
  </si>
  <si>
    <t>Gesamtkosten Bau und Betrieb der Direktleitung [EUR/a]</t>
  </si>
  <si>
    <t>Netzkunde</t>
  </si>
  <si>
    <t>Adresse</t>
  </si>
  <si>
    <t>Sonderentgelt pro Jahr</t>
  </si>
  <si>
    <t>Hallo GmbH</t>
  </si>
  <si>
    <t>Hallostraße 1</t>
  </si>
  <si>
    <t>53545 , Hallo</t>
  </si>
  <si>
    <t>Netzbetreiber</t>
  </si>
  <si>
    <t>Bayern</t>
  </si>
  <si>
    <t>DE1234567 …</t>
  </si>
  <si>
    <t>Bundesländer</t>
  </si>
  <si>
    <t>Nicht-Netzbetreiber</t>
  </si>
  <si>
    <t>Mecklenburg-Vorpommern</t>
  </si>
  <si>
    <t>Baden-Württemberg</t>
  </si>
  <si>
    <t>Sachsen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</si>
  <si>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</si>
  <si>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</si>
  <si>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</si>
  <si>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</si>
  <si>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</si>
  <si>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</si>
  <si>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</si>
  <si>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</si>
  <si>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</si>
  <si>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Sachsen-Anhalt</t>
  </si>
  <si>
    <t>Schleswig-Holstein</t>
  </si>
  <si>
    <t>Thüringen</t>
  </si>
  <si>
    <t>Sondernetzentgelte nach 
§ 20 Abs.2 GasNEV [EUR/a]</t>
  </si>
  <si>
    <t>Sondernetz-entgelt</t>
  </si>
  <si>
    <t>Sicherheitseinrichtungen (Mess-, Regel- und Zähleranlagen)</t>
  </si>
  <si>
    <t>Leit- und Energietechnik (Mess-, Regel- und Zähleranlagen)</t>
  </si>
  <si>
    <t>Regeleinrichtungen</t>
  </si>
  <si>
    <t>Messeinrichtungen</t>
  </si>
  <si>
    <t>Gasmessanlagen</t>
  </si>
  <si>
    <t>Sicherheitseinrichtungen (Erdgasver-dichteranlagen)</t>
  </si>
  <si>
    <t>Leit- und Energietechnik (Erdgasver-dichteranlagen)</t>
  </si>
  <si>
    <t>Nebenanlagen (Erdgasverdichteranlagen)</t>
  </si>
  <si>
    <t>Armaturen/ Armaturenstationen</t>
  </si>
  <si>
    <t>Sicherheitseinrichtungen (Rohrleitungen/ HAL)</t>
  </si>
  <si>
    <t>Nebenanlagen (Mess-, Regel- und Zähleranlagen)</t>
  </si>
  <si>
    <t>Betriebskosten [EUR/a]</t>
  </si>
  <si>
    <t>Betriebskosten-satz je Anlagengruppe laut GasNEV [%]</t>
  </si>
  <si>
    <t>Anschaffungs- und Herstellungs-kosten je Anlagengruppe laut GasNEV [EUR]</t>
  </si>
  <si>
    <t>Gewerbesteuerhebesatz des Petenten [%]</t>
  </si>
  <si>
    <t>Fremdkapitalzinssatz gemäß Leitfaden [%]</t>
  </si>
  <si>
    <t>Eigenkapitalzinssatz gemäß Leitfaden [%]</t>
  </si>
  <si>
    <t>Netzkoppelpunkt</t>
  </si>
  <si>
    <t>Sondernetzentgelte gemäß § 20 Abs. 2 GasNEV</t>
  </si>
  <si>
    <t>Mitteilung der Gewährung eines Sondernetzentgeltes nach § 20 Abs. 2 GasNEV</t>
  </si>
  <si>
    <t xml:space="preserve">A. Allgemeine Informationen </t>
  </si>
  <si>
    <t>Abgabedatum des Erhebungsbogens</t>
  </si>
  <si>
    <t>Firma des Gasnetzbetreibers</t>
  </si>
  <si>
    <t>Rechtsform</t>
  </si>
  <si>
    <t>Betriebsnummer der Bundesnetzagentur</t>
  </si>
  <si>
    <t>Netznummer bei der Bundesnetzagentur</t>
  </si>
  <si>
    <r>
      <t xml:space="preserve">Eigenkapitalzinssatz     </t>
    </r>
    <r>
      <rPr>
        <sz val="8"/>
        <rFont val="Arial"/>
        <family val="2"/>
      </rPr>
      <t>gemäß Leitfaden</t>
    </r>
  </si>
  <si>
    <r>
      <t xml:space="preserve">Fremdkapitalzinssatz    </t>
    </r>
    <r>
      <rPr>
        <sz val="8"/>
        <rFont val="Arial"/>
        <family val="2"/>
      </rPr>
      <t>gemäß Leitfaden</t>
    </r>
  </si>
  <si>
    <t>Tabelle: Fremdkapitalzinssatz</t>
  </si>
  <si>
    <t>Jahr</t>
  </si>
  <si>
    <t>Anleihen von Unternehmen (Nicht-MFIs) 
BBK01.WU0022</t>
  </si>
  <si>
    <t>Kredite an nichtfinanzielle Kapitalgesellschaften über
1 Mio EUR, anfängliche Zinsbindung über 1 bis 5 Jahre
BBK01.SUD128</t>
  </si>
  <si>
    <t>Mittelwert pro Jahr</t>
  </si>
  <si>
    <t>Erläuterung</t>
  </si>
  <si>
    <t>Fremdkapitalzinssatz, welcher sich aus den Verhältnissen des Basisjahrs ableitet</t>
  </si>
  <si>
    <t>Sonderentgelt_BerechnTool_v10</t>
  </si>
  <si>
    <t>Fremdkapitalzinssatz des letzten verfügbaren Jahresdurchschnittswerts;
bei Neuabschlusses eines Sondernetzentgelts (ab 2023) während einer Regulierungsperiode anzuwenden</t>
  </si>
  <si>
    <t>Fremdkapitalzinssatz des letzten verfügbaren Jahresdurchschnittswerts;
bei Neuabschlusses eines Sondernetzentgelts (ab 2024) während einer Regulierungsperiode anzuwenden</t>
  </si>
  <si>
    <t>Fremdkapitalzinssatz des letzten verfügbaren Jahresdurchschnittswerts;
bei Neuabschlusses eines Sondernetzentgelts (ab 2025) während einer Regulierungsperiode anzuwenden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</si>
</sst>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0\ _D_M_-;\-* #,##0.00\ _D_M_-;_-* &quot;-&quot;??\ _D_M_-;_-@_-"/>
    <numFmt numFmtId="168" formatCode="_-* #,##0\ _D_M_-;\-* #,##0\ _D_M_-;_-* &quot;-&quot;??\ _D_M_-;_-@_-"/>
  </numFmts>
  <fonts count="21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name val="Arial"/>
      <family val="2"/>
    </font>
    <font>
      <sz val="10"/>
      <color theme="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2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164" fontId="3" fillId="2" borderId="1">
      <alignment horizontal="left" vertical="center"/>
      <protection locked="0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" fillId="2" borderId="1">
      <alignment horizontal="left" vertical="center"/>
      <protection locked="0"/>
    </xf>
    <xf numFmtId="164" fontId="5" fillId="3" borderId="0" applyNumberFormat="0" applyBorder="0">
      <alignment horizontal="left" vertical="center"/>
    </xf>
    <xf numFmtId="164" fontId="8" fillId="3" borderId="0" applyNumberFormat="0" applyBorder="0">
      <alignment horizontal="left" vertical="center"/>
    </xf>
    <xf numFmtId="0" fontId="13" fillId="4" borderId="6" applyNumberFormat="0" applyAlignment="0" applyProtection="0"/>
  </cellStyleXfs>
  <cellXfs count="103">
    <xf numFmtId="0" fontId="0" fillId="0" borderId="0" xfId="0"/>
    <xf numFmtId="0" fontId="5" fillId="0" borderId="0" xfId="3" applyFont="1" applyFill="1" applyBorder="1" applyAlignment="1" applyProtection="1">
      <alignment vertical="center"/>
    </xf>
    <xf numFmtId="0" fontId="6" fillId="0" borderId="0" xfId="3" applyFont="1" applyFill="1" applyBorder="1"/>
    <xf numFmtId="0" fontId="10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/>
    <xf numFmtId="0" fontId="12" fillId="0" borderId="0" xfId="0" applyFont="1" applyFill="1" applyBorder="1"/>
    <xf numFmtId="0" fontId="9" fillId="0" borderId="0" xfId="3" applyFont="1" applyFill="1" applyBorder="1"/>
    <xf numFmtId="1" fontId="9" fillId="0" borderId="0" xfId="3" applyNumberFormat="1" applyFont="1" applyFill="1" applyBorder="1" applyAlignment="1">
      <alignment vertical="center" wrapText="1"/>
    </xf>
    <xf numFmtId="0" fontId="6" fillId="0" borderId="0" xfId="3" applyFont="1" applyFill="1" applyBorder="1" applyAlignment="1" applyProtection="1">
      <alignment horizontal="left" wrapText="1"/>
    </xf>
    <xf numFmtId="0" fontId="0" fillId="0" borderId="0" xfId="0" applyFill="1" applyBorder="1"/>
    <xf numFmtId="164" fontId="2" fillId="2" borderId="1" xfId="7" applyBorder="1">
      <alignment horizontal="left" vertical="center"/>
      <protection locked="0"/>
    </xf>
    <xf numFmtId="164" fontId="2" fillId="2" borderId="7" xfId="7" applyBorder="1">
      <alignment horizontal="left" vertical="center"/>
      <protection locked="0"/>
    </xf>
    <xf numFmtId="0" fontId="9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>
      <alignment textRotation="90"/>
    </xf>
    <xf numFmtId="0" fontId="0" fillId="0" borderId="0" xfId="0" applyAlignment="1">
      <alignment textRotation="90"/>
    </xf>
    <xf numFmtId="0" fontId="7" fillId="0" borderId="0" xfId="0" applyFont="1" applyFill="1" applyBorder="1" applyAlignment="1">
      <alignment horizontal="center"/>
    </xf>
    <xf numFmtId="0" fontId="6" fillId="0" borderId="0" xfId="3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9" xfId="8" applyNumberFormat="1" applyBorder="1" applyAlignment="1">
      <alignment horizontal="left" vertical="center" wrapText="1"/>
    </xf>
    <xf numFmtId="0" fontId="8" fillId="3" borderId="12" xfId="9" applyNumberFormat="1" applyBorder="1" applyAlignment="1">
      <alignment horizontal="left" vertical="center" wrapText="1"/>
    </xf>
    <xf numFmtId="0" fontId="8" fillId="3" borderId="13" xfId="9" applyNumberFormat="1" applyBorder="1" applyAlignment="1">
      <alignment horizontal="left" vertical="center" wrapText="1"/>
    </xf>
    <xf numFmtId="1" fontId="8" fillId="3" borderId="14" xfId="9" applyNumberFormat="1" applyBorder="1" applyAlignment="1">
      <alignment horizontal="left" vertical="center" wrapText="1"/>
    </xf>
    <xf numFmtId="0" fontId="0" fillId="3" borderId="13" xfId="9" applyNumberFormat="1" applyFont="1" applyBorder="1" applyAlignment="1">
      <alignment horizontal="left" vertical="center" wrapText="1"/>
    </xf>
    <xf numFmtId="0" fontId="8" fillId="3" borderId="14" xfId="9" applyNumberFormat="1" applyBorder="1" applyAlignment="1">
      <alignment horizontal="left" vertical="center" wrapText="1"/>
    </xf>
    <xf numFmtId="0" fontId="0" fillId="3" borderId="12" xfId="9" applyNumberFormat="1" applyFont="1" applyBorder="1" applyAlignment="1">
      <alignment horizontal="left" vertical="center" wrapText="1"/>
    </xf>
    <xf numFmtId="0" fontId="0" fillId="3" borderId="14" xfId="9" applyNumberFormat="1" applyFont="1" applyBorder="1" applyAlignment="1">
      <alignment horizontal="left" vertical="center" wrapText="1"/>
    </xf>
    <xf numFmtId="0" fontId="8" fillId="3" borderId="11" xfId="9" applyNumberFormat="1" applyBorder="1" applyAlignment="1">
      <alignment horizontal="left" vertical="center" wrapText="1"/>
    </xf>
    <xf numFmtId="164" fontId="2" fillId="2" borderId="5" xfId="7" applyBorder="1">
      <alignment horizontal="left" vertical="center"/>
      <protection locked="0"/>
    </xf>
    <xf numFmtId="166" fontId="13" fillId="4" borderId="3" xfId="10" applyNumberFormat="1" applyBorder="1"/>
    <xf numFmtId="164" fontId="2" fillId="2" borderId="5" xfId="7" applyFont="1" applyBorder="1">
      <alignment horizontal="left" vertical="center"/>
      <protection locked="0"/>
    </xf>
    <xf numFmtId="164" fontId="2" fillId="2" borderId="7" xfId="7" applyFont="1" applyBorder="1">
      <alignment horizontal="left" vertical="center"/>
      <protection locked="0"/>
    </xf>
    <xf numFmtId="14" fontId="2" fillId="2" borderId="7" xfId="7" applyNumberFormat="1" applyBorder="1">
      <alignment horizontal="left" vertical="center"/>
      <protection locked="0"/>
    </xf>
    <xf numFmtId="10" fontId="2" fillId="2" borderId="7" xfId="2" applyNumberFormat="1" applyFont="1" applyFill="1" applyBorder="1" applyAlignment="1" applyProtection="1">
      <alignment horizontal="left" vertical="center"/>
      <protection locked="0"/>
    </xf>
    <xf numFmtId="10" fontId="13" fillId="4" borderId="3" xfId="10" quotePrefix="1" applyNumberFormat="1" applyBorder="1"/>
    <xf numFmtId="164" fontId="2" fillId="2" borderId="8" xfId="7" applyBorder="1">
      <alignment horizontal="left" vertical="center"/>
      <protection locked="0"/>
    </xf>
    <xf numFmtId="166" fontId="13" fillId="4" borderId="5" xfId="10" applyNumberFormat="1" applyBorder="1"/>
    <xf numFmtId="166" fontId="13" fillId="4" borderId="7" xfId="10" applyNumberFormat="1" applyBorder="1"/>
    <xf numFmtId="164" fontId="2" fillId="2" borderId="3" xfId="7" applyBorder="1" applyAlignment="1">
      <alignment horizontal="left" vertical="center"/>
      <protection locked="0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18" xfId="0" applyFont="1" applyFill="1" applyBorder="1" applyAlignment="1">
      <alignment wrapText="1"/>
    </xf>
    <xf numFmtId="168" fontId="6" fillId="0" borderId="18" xfId="1" applyNumberFormat="1" applyFont="1" applyFill="1" applyBorder="1"/>
    <xf numFmtId="1" fontId="0" fillId="3" borderId="13" xfId="9" applyNumberFormat="1" applyFont="1" applyBorder="1" applyAlignment="1">
      <alignment horizontal="left" vertical="center" wrapText="1"/>
    </xf>
    <xf numFmtId="0" fontId="7" fillId="0" borderId="18" xfId="3" applyFont="1" applyFill="1" applyBorder="1"/>
    <xf numFmtId="0" fontId="12" fillId="0" borderId="0" xfId="0" applyFont="1"/>
    <xf numFmtId="0" fontId="12" fillId="0" borderId="0" xfId="3" applyFont="1" applyFill="1" applyBorder="1"/>
    <xf numFmtId="0" fontId="14" fillId="5" borderId="0" xfId="0" applyFont="1" applyFill="1" applyProtection="1"/>
    <xf numFmtId="0" fontId="0" fillId="5" borderId="0" xfId="0" applyFill="1" applyProtection="1"/>
    <xf numFmtId="0" fontId="15" fillId="5" borderId="0" xfId="0" applyFont="1" applyFill="1" applyBorder="1" applyAlignment="1" applyProtection="1"/>
    <xf numFmtId="0" fontId="16" fillId="5" borderId="0" xfId="0" applyFont="1" applyFill="1" applyBorder="1" applyAlignment="1" applyProtection="1"/>
    <xf numFmtId="0" fontId="17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Protection="1"/>
    <xf numFmtId="0" fontId="17" fillId="5" borderId="0" xfId="0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vertical="center"/>
    </xf>
    <xf numFmtId="0" fontId="18" fillId="5" borderId="21" xfId="0" applyFont="1" applyFill="1" applyBorder="1" applyProtection="1"/>
    <xf numFmtId="0" fontId="19" fillId="5" borderId="21" xfId="0" applyFont="1" applyFill="1" applyBorder="1" applyAlignment="1" applyProtection="1">
      <alignment horizontal="center" vertical="center"/>
    </xf>
    <xf numFmtId="0" fontId="0" fillId="5" borderId="22" xfId="0" applyFill="1" applyBorder="1" applyProtection="1"/>
    <xf numFmtId="0" fontId="15" fillId="5" borderId="10" xfId="0" applyFont="1" applyFill="1" applyBorder="1" applyAlignment="1" applyProtection="1">
      <alignment vertical="center"/>
    </xf>
    <xf numFmtId="0" fontId="18" fillId="5" borderId="0" xfId="0" applyFont="1" applyFill="1" applyBorder="1" applyProtection="1"/>
    <xf numFmtId="0" fontId="19" fillId="5" borderId="0" xfId="0" applyFont="1" applyFill="1" applyBorder="1" applyAlignment="1" applyProtection="1">
      <alignment horizontal="center" vertical="center"/>
    </xf>
    <xf numFmtId="0" fontId="0" fillId="5" borderId="23" xfId="0" applyFill="1" applyBorder="1" applyProtection="1"/>
    <xf numFmtId="0" fontId="17" fillId="5" borderId="10" xfId="0" applyFont="1" applyFill="1" applyBorder="1" applyAlignment="1" applyProtection="1">
      <alignment vertical="center"/>
    </xf>
    <xf numFmtId="0" fontId="17" fillId="5" borderId="1" xfId="0" applyFont="1" applyFill="1" applyBorder="1" applyAlignment="1" applyProtection="1">
      <alignment vertical="center" wrapText="1"/>
    </xf>
    <xf numFmtId="0" fontId="4" fillId="5" borderId="10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 wrapText="1"/>
    </xf>
    <xf numFmtId="14" fontId="17" fillId="5" borderId="0" xfId="0" applyNumberFormat="1" applyFont="1" applyFill="1" applyBorder="1" applyAlignment="1" applyProtection="1">
      <alignment horizontal="center" vertical="center"/>
    </xf>
    <xf numFmtId="49" fontId="4" fillId="5" borderId="0" xfId="0" applyNumberFormat="1" applyFont="1" applyFill="1" applyBorder="1" applyAlignment="1" applyProtection="1">
      <alignment horizontal="center" vertical="center"/>
    </xf>
    <xf numFmtId="0" fontId="0" fillId="5" borderId="10" xfId="0" applyFill="1" applyBorder="1" applyProtection="1"/>
    <xf numFmtId="0" fontId="17" fillId="5" borderId="1" xfId="0" applyFont="1" applyFill="1" applyBorder="1" applyProtection="1"/>
    <xf numFmtId="0" fontId="0" fillId="5" borderId="4" xfId="0" applyFill="1" applyBorder="1" applyProtection="1"/>
    <xf numFmtId="0" fontId="0" fillId="5" borderId="24" xfId="0" applyFill="1" applyBorder="1" applyProtection="1"/>
    <xf numFmtId="0" fontId="0" fillId="5" borderId="25" xfId="0" applyFill="1" applyBorder="1" applyProtection="1"/>
    <xf numFmtId="0" fontId="4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64" fontId="1" fillId="2" borderId="1" xfId="7" applyFont="1">
      <alignment horizontal="left" vertical="center"/>
      <protection locked="0"/>
    </xf>
    <xf numFmtId="0" fontId="2" fillId="2" borderId="1" xfId="7" applyNumberFormat="1">
      <alignment horizontal="left" vertical="center"/>
      <protection locked="0"/>
    </xf>
    <xf numFmtId="10" fontId="2" fillId="2" borderId="1" xfId="7" applyNumberFormat="1">
      <alignment horizontal="left" vertical="center"/>
      <protection locked="0"/>
    </xf>
    <xf numFmtId="14" fontId="2" fillId="2" borderId="1" xfId="7" applyNumberFormat="1">
      <alignment horizontal="left" vertical="center"/>
      <protection locked="0"/>
    </xf>
    <xf numFmtId="164" fontId="3" fillId="2" borderId="1" xfId="4">
      <alignment horizontal="left" vertical="center"/>
      <protection locked="0"/>
    </xf>
    <xf numFmtId="0" fontId="1" fillId="2" borderId="1" xfId="7" applyNumberFormat="1" applyFont="1">
      <alignment horizontal="left" vertical="center"/>
      <protection locked="0"/>
    </xf>
    <xf numFmtId="10" fontId="2" fillId="2" borderId="5" xfId="7" applyNumberFormat="1" applyBorder="1">
      <alignment horizontal="left" vertical="center"/>
      <protection locked="0"/>
    </xf>
    <xf numFmtId="10" fontId="2" fillId="2" borderId="7" xfId="7" applyNumberFormat="1" applyBorder="1">
      <alignment horizontal="left" vertical="center"/>
      <protection locked="0"/>
    </xf>
    <xf numFmtId="10" fontId="2" fillId="2" borderId="3" xfId="7" applyNumberFormat="1" applyBorder="1">
      <alignment horizontal="left" vertical="center"/>
      <protection locked="0"/>
    </xf>
    <xf numFmtId="0" fontId="5" fillId="3" borderId="2" xfId="8" applyNumberFormat="1" applyBorder="1" applyAlignment="1">
      <alignment horizontal="center" vertical="center" textRotation="90" wrapText="1"/>
    </xf>
    <xf numFmtId="0" fontId="5" fillId="3" borderId="10" xfId="8" applyNumberFormat="1" applyBorder="1" applyAlignment="1">
      <alignment horizontal="center" vertical="center" textRotation="90" wrapText="1"/>
    </xf>
    <xf numFmtId="0" fontId="5" fillId="3" borderId="4" xfId="8" applyNumberFormat="1" applyBorder="1" applyAlignment="1">
      <alignment horizontal="center" vertical="center" textRotation="90" wrapText="1"/>
    </xf>
    <xf numFmtId="0" fontId="5" fillId="3" borderId="15" xfId="8" applyNumberFormat="1" applyBorder="1" applyAlignment="1">
      <alignment horizontal="center" vertical="center" wrapText="1"/>
    </xf>
    <xf numFmtId="0" fontId="5" fillId="3" borderId="16" xfId="8" applyNumberFormat="1" applyBorder="1" applyAlignment="1">
      <alignment horizontal="center" vertical="center" wrapText="1"/>
    </xf>
    <xf numFmtId="0" fontId="5" fillId="3" borderId="17" xfId="8" applyNumberFormat="1" applyBorder="1" applyAlignment="1">
      <alignment horizontal="center" vertical="center" wrapText="1"/>
    </xf>
    <xf numFmtId="0" fontId="5" fillId="3" borderId="2" xfId="8" applyNumberFormat="1" applyBorder="1" applyAlignment="1">
      <alignment horizontal="left" vertical="center" wrapText="1"/>
    </xf>
    <xf numFmtId="0" fontId="5" fillId="3" borderId="10" xfId="8" applyNumberFormat="1" applyBorder="1" applyAlignment="1">
      <alignment horizontal="left" vertical="center" wrapText="1"/>
    </xf>
    <xf numFmtId="0" fontId="5" fillId="3" borderId="4" xfId="8" applyNumberFormat="1" applyBorder="1" applyAlignment="1">
      <alignment horizontal="left" vertical="center" wrapText="1"/>
    </xf>
    <xf numFmtId="0" fontId="0" fillId="5" borderId="1" xfId="0" applyFill="1" applyBorder="1" applyAlignment="1" applyProtection="1">
      <alignment vertical="center"/>
    </xf>
    <xf numFmtId="10" fontId="0" fillId="5" borderId="1" xfId="5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left" vertical="top" wrapText="1"/>
    </xf>
  </cellXfs>
  <cellStyles count="11">
    <cellStyle name="Ausgabe 2" xfId="10"/>
    <cellStyle name="Eingabefeld1" xfId="4"/>
    <cellStyle name="Eingabefeld1 2" xfId="7"/>
    <cellStyle name="Euro" xfId="6"/>
    <cellStyle name="Komma" xfId="1" builtinId="3"/>
    <cellStyle name="Prozent" xfId="2" builtinId="5"/>
    <cellStyle name="Prozent 2" xfId="5"/>
    <cellStyle name="Standard" xfId="0" builtinId="0"/>
    <cellStyle name="Standard 2" xfId="3"/>
    <cellStyle name="Tablehead1" xfId="8"/>
    <cellStyle name="Tablehead2" xfId="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25" sqref="E25"/>
    </sheetView>
  </sheetViews>
  <sheetFormatPr baseColWidth="10" defaultColWidth="11.42578125" defaultRowHeight="15" x14ac:dyDescent="0.25"/>
  <cols>
    <col min="1" max="1" width="4.42578125" style="54" customWidth="1"/>
    <col min="2" max="2" width="5.140625" style="54" customWidth="1"/>
    <col min="3" max="4" width="45.85546875" style="54" customWidth="1"/>
    <col min="5" max="5" width="10.7109375" style="54" customWidth="1"/>
    <col min="6" max="6" width="71.85546875" style="54" customWidth="1"/>
    <col min="7" max="16384" width="11.42578125" style="54"/>
  </cols>
  <sheetData>
    <row r="1" spans="1:5" x14ac:dyDescent="0.25">
      <c r="A1" s="53" t="s">
        <v>93</v>
      </c>
    </row>
    <row r="2" spans="1:5" ht="15.75" x14ac:dyDescent="0.25">
      <c r="B2" s="55" t="s">
        <v>77</v>
      </c>
      <c r="C2" s="56"/>
      <c r="D2" s="57"/>
    </row>
    <row r="3" spans="1:5" ht="15.75" thickBot="1" x14ac:dyDescent="0.3">
      <c r="B3" s="58"/>
      <c r="C3" s="59"/>
      <c r="D3" s="57"/>
    </row>
    <row r="4" spans="1:5" ht="18" x14ac:dyDescent="0.25">
      <c r="B4" s="60" t="s">
        <v>78</v>
      </c>
      <c r="C4" s="61"/>
      <c r="D4" s="62"/>
      <c r="E4" s="63"/>
    </row>
    <row r="5" spans="1:5" ht="18" x14ac:dyDescent="0.25">
      <c r="B5" s="64"/>
      <c r="C5" s="65"/>
      <c r="D5" s="66"/>
      <c r="E5" s="67"/>
    </row>
    <row r="6" spans="1:5" x14ac:dyDescent="0.25">
      <c r="B6" s="68"/>
      <c r="C6" s="69" t="s">
        <v>79</v>
      </c>
      <c r="D6" s="84"/>
      <c r="E6" s="67"/>
    </row>
    <row r="7" spans="1:5" x14ac:dyDescent="0.25">
      <c r="B7" s="70"/>
      <c r="C7" s="71"/>
      <c r="D7" s="72"/>
      <c r="E7" s="67"/>
    </row>
    <row r="8" spans="1:5" x14ac:dyDescent="0.25">
      <c r="B8" s="68"/>
      <c r="C8" s="69" t="s">
        <v>80</v>
      </c>
      <c r="D8" s="81"/>
      <c r="E8" s="67"/>
    </row>
    <row r="9" spans="1:5" x14ac:dyDescent="0.25">
      <c r="B9" s="68"/>
      <c r="C9" s="69" t="s">
        <v>81</v>
      </c>
      <c r="D9" s="81"/>
      <c r="E9" s="67"/>
    </row>
    <row r="10" spans="1:5" x14ac:dyDescent="0.25">
      <c r="B10" s="68"/>
      <c r="C10" s="69" t="s">
        <v>82</v>
      </c>
      <c r="D10" s="86"/>
      <c r="E10" s="67"/>
    </row>
    <row r="11" spans="1:5" x14ac:dyDescent="0.25">
      <c r="B11" s="68"/>
      <c r="C11" s="69" t="s">
        <v>83</v>
      </c>
      <c r="D11" s="82"/>
      <c r="E11" s="67"/>
    </row>
    <row r="12" spans="1:5" x14ac:dyDescent="0.25">
      <c r="B12" s="68"/>
      <c r="C12" s="71"/>
      <c r="D12" s="73"/>
      <c r="E12" s="67"/>
    </row>
    <row r="13" spans="1:5" x14ac:dyDescent="0.25">
      <c r="B13" s="74"/>
      <c r="C13" s="75" t="s">
        <v>84</v>
      </c>
      <c r="D13" s="83">
        <v>5.0700000000000002E-2</v>
      </c>
      <c r="E13" s="67"/>
    </row>
    <row r="14" spans="1:5" x14ac:dyDescent="0.25">
      <c r="B14" s="74"/>
      <c r="C14" s="75" t="s">
        <v>85</v>
      </c>
      <c r="D14" s="83">
        <v>1.6E-2</v>
      </c>
      <c r="E14" s="67"/>
    </row>
    <row r="15" spans="1:5" ht="15.75" thickBot="1" x14ac:dyDescent="0.3">
      <c r="B15" s="76"/>
      <c r="C15" s="77"/>
      <c r="D15" s="77"/>
      <c r="E15" s="78"/>
    </row>
    <row r="18" spans="2:6" x14ac:dyDescent="0.25">
      <c r="B18" s="54" t="s">
        <v>86</v>
      </c>
    </row>
    <row r="19" spans="2:6" ht="51" x14ac:dyDescent="0.25">
      <c r="B19" s="101" t="s">
        <v>87</v>
      </c>
      <c r="C19" s="79" t="s">
        <v>88</v>
      </c>
      <c r="D19" s="79" t="s">
        <v>89</v>
      </c>
      <c r="E19" s="80" t="s">
        <v>90</v>
      </c>
      <c r="F19" s="80" t="s">
        <v>91</v>
      </c>
    </row>
    <row r="20" spans="2:6" ht="30" x14ac:dyDescent="0.25">
      <c r="B20" s="99">
        <v>2020</v>
      </c>
      <c r="C20" s="100">
        <v>1.7500000000000002E-2</v>
      </c>
      <c r="D20" s="100">
        <v>1.4482999999999999E-2</v>
      </c>
      <c r="E20" s="100">
        <v>1.5991499999999999E-2</v>
      </c>
      <c r="F20" s="102" t="s">
        <v>92</v>
      </c>
    </row>
    <row r="21" spans="2:6" ht="45" x14ac:dyDescent="0.25">
      <c r="B21" s="99">
        <v>2021</v>
      </c>
      <c r="C21" s="100">
        <v>9.0830000000000008E-3</v>
      </c>
      <c r="D21" s="100">
        <v>1.2725E-2</v>
      </c>
      <c r="E21" s="100">
        <v>1.0904E-2</v>
      </c>
      <c r="F21" s="102" t="s">
        <v>94</v>
      </c>
    </row>
    <row r="22" spans="2:6" ht="45" x14ac:dyDescent="0.25">
      <c r="B22" s="99">
        <v>2022</v>
      </c>
      <c r="C22" s="100">
        <v>3.2579999999999998E-2</v>
      </c>
      <c r="D22" s="100">
        <v>2.545E-2</v>
      </c>
      <c r="E22" s="100">
        <v>2.9014999999999999E-2</v>
      </c>
      <c r="F22" s="102" t="s">
        <v>95</v>
      </c>
    </row>
    <row r="23" spans="2:6" ht="45" x14ac:dyDescent="0.25">
      <c r="B23" s="99">
        <v>2023</v>
      </c>
      <c r="C23" s="100">
        <v>4.2182999999999998E-2</v>
      </c>
      <c r="D23" s="100">
        <v>4.5275999999999997E-2</v>
      </c>
      <c r="E23" s="100">
        <v>4.3729499999999998E-2</v>
      </c>
      <c r="F23" s="102" t="s">
        <v>96</v>
      </c>
    </row>
  </sheetData>
  <dataValidations count="1">
    <dataValidation type="date" operator="greaterThan" allowBlank="1" showInputMessage="1" showErrorMessage="1" sqref="D6">
      <formula1>40544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553"/>
  </sheetPr>
  <dimension ref="A1:H89"/>
  <sheetViews>
    <sheetView tabSelected="1" workbookViewId="0">
      <selection activeCell="G7" sqref="G7"/>
    </sheetView>
  </sheetViews>
  <sheetFormatPr baseColWidth="10" defaultRowHeight="15" outlineLevelRow="1" x14ac:dyDescent="0.25"/>
  <cols>
    <col min="1" max="1" width="5.140625" customWidth="1"/>
    <col min="2" max="2" width="18.5703125" style="15" customWidth="1"/>
    <col min="3" max="3" width="70" customWidth="1"/>
    <col min="4" max="4" width="3.5703125" customWidth="1"/>
    <col min="5" max="5" width="15.5703125" customWidth="1"/>
  </cols>
  <sheetData>
    <row r="1" spans="1:8" ht="15.75" x14ac:dyDescent="0.25">
      <c r="A1" s="1" t="s">
        <v>76</v>
      </c>
    </row>
    <row r="2" spans="1:8" x14ac:dyDescent="0.25">
      <c r="B2" s="50" t="s">
        <v>0</v>
      </c>
      <c r="C2" s="45"/>
      <c r="D2" s="45"/>
      <c r="E2" s="11" t="s">
        <v>1</v>
      </c>
    </row>
    <row r="3" spans="1:8" ht="15.75" thickBot="1" x14ac:dyDescent="0.3">
      <c r="B3"/>
    </row>
    <row r="4" spans="1:8" x14ac:dyDescent="0.25">
      <c r="A4" s="51" t="s">
        <v>39</v>
      </c>
      <c r="B4" s="90" t="s">
        <v>2</v>
      </c>
      <c r="C4" s="21" t="s">
        <v>6</v>
      </c>
      <c r="D4" s="7"/>
      <c r="E4" s="31" t="s">
        <v>33</v>
      </c>
    </row>
    <row r="5" spans="1:8" x14ac:dyDescent="0.25">
      <c r="A5" s="52" t="s">
        <v>42</v>
      </c>
      <c r="B5" s="91"/>
      <c r="C5" s="22" t="s">
        <v>7</v>
      </c>
      <c r="D5" s="7"/>
      <c r="E5" s="32" t="s">
        <v>34</v>
      </c>
    </row>
    <row r="6" spans="1:8" x14ac:dyDescent="0.25">
      <c r="A6" s="51" t="s">
        <v>37</v>
      </c>
      <c r="B6" s="91"/>
      <c r="C6" s="22" t="s">
        <v>8</v>
      </c>
      <c r="D6" s="7"/>
      <c r="E6" s="32" t="s">
        <v>35</v>
      </c>
      <c r="H6" s="2"/>
    </row>
    <row r="7" spans="1:8" x14ac:dyDescent="0.25">
      <c r="A7" s="51" t="s">
        <v>44</v>
      </c>
      <c r="B7" s="91"/>
      <c r="C7" s="22" t="s">
        <v>9</v>
      </c>
      <c r="D7" s="7"/>
      <c r="E7" s="33">
        <v>45658</v>
      </c>
      <c r="H7" s="10"/>
    </row>
    <row r="8" spans="1:8" x14ac:dyDescent="0.25">
      <c r="A8" s="51" t="s">
        <v>45</v>
      </c>
      <c r="B8" s="91"/>
      <c r="C8" s="22" t="s">
        <v>10</v>
      </c>
      <c r="D8" s="7"/>
      <c r="E8" s="12" t="s">
        <v>36</v>
      </c>
    </row>
    <row r="9" spans="1:8" x14ac:dyDescent="0.25">
      <c r="A9" s="51" t="s">
        <v>46</v>
      </c>
      <c r="B9" s="91"/>
      <c r="C9" s="22" t="s">
        <v>11</v>
      </c>
      <c r="D9" s="7"/>
      <c r="E9" s="12" t="s">
        <v>42</v>
      </c>
    </row>
    <row r="10" spans="1:8" x14ac:dyDescent="0.25">
      <c r="A10" s="51" t="s">
        <v>47</v>
      </c>
      <c r="B10" s="91"/>
      <c r="C10" s="22" t="s">
        <v>12</v>
      </c>
      <c r="D10" s="7"/>
      <c r="E10" s="12" t="s">
        <v>38</v>
      </c>
    </row>
    <row r="11" spans="1:8" x14ac:dyDescent="0.25">
      <c r="A11" s="52" t="s">
        <v>48</v>
      </c>
      <c r="B11" s="91"/>
      <c r="C11" s="24" t="s">
        <v>75</v>
      </c>
      <c r="D11" s="7"/>
      <c r="E11" s="12"/>
    </row>
    <row r="12" spans="1:8" x14ac:dyDescent="0.25">
      <c r="A12" s="52" t="s">
        <v>41</v>
      </c>
      <c r="B12" s="91"/>
      <c r="C12" s="22" t="s">
        <v>13</v>
      </c>
      <c r="D12" s="7"/>
      <c r="E12" s="12">
        <v>500000</v>
      </c>
    </row>
    <row r="13" spans="1:8" x14ac:dyDescent="0.25">
      <c r="A13" s="52" t="s">
        <v>49</v>
      </c>
      <c r="B13" s="91"/>
      <c r="C13" s="22" t="s">
        <v>14</v>
      </c>
      <c r="D13" s="8"/>
      <c r="E13" s="12">
        <v>2600</v>
      </c>
    </row>
    <row r="14" spans="1:8" x14ac:dyDescent="0.25">
      <c r="A14" s="52" t="s">
        <v>50</v>
      </c>
      <c r="B14" s="91"/>
      <c r="C14" s="24" t="s">
        <v>74</v>
      </c>
      <c r="D14" s="4"/>
      <c r="E14" s="34">
        <v>5.0700000000000002E-2</v>
      </c>
    </row>
    <row r="15" spans="1:8" x14ac:dyDescent="0.25">
      <c r="A15" s="52" t="s">
        <v>51</v>
      </c>
      <c r="B15" s="91"/>
      <c r="C15" s="24" t="s">
        <v>73</v>
      </c>
      <c r="D15" s="4"/>
      <c r="E15" s="34">
        <v>1.6E-2</v>
      </c>
    </row>
    <row r="16" spans="1:8" x14ac:dyDescent="0.25">
      <c r="A16" s="52" t="s">
        <v>52</v>
      </c>
      <c r="B16" s="91"/>
      <c r="C16" s="49" t="s">
        <v>72</v>
      </c>
      <c r="D16" s="8"/>
      <c r="E16" s="34">
        <v>4</v>
      </c>
    </row>
    <row r="17" spans="1:5" ht="15.75" thickBot="1" x14ac:dyDescent="0.3">
      <c r="A17" s="52" t="s">
        <v>43</v>
      </c>
      <c r="B17" s="92"/>
      <c r="C17" s="23" t="s">
        <v>15</v>
      </c>
      <c r="D17" s="8"/>
      <c r="E17" s="35">
        <f>0.4*(E$14+E$16*0.035*E$14)+0.6*E$15</f>
        <v>3.2719200000000004E-2</v>
      </c>
    </row>
    <row r="18" spans="1:5" ht="15" customHeight="1" x14ac:dyDescent="0.25">
      <c r="A18" s="6" t="s">
        <v>53</v>
      </c>
      <c r="B18" s="93" t="s">
        <v>71</v>
      </c>
      <c r="C18" s="21" t="s">
        <v>16</v>
      </c>
      <c r="D18" s="9"/>
      <c r="E18" s="29"/>
    </row>
    <row r="19" spans="1:5" x14ac:dyDescent="0.25">
      <c r="A19" s="52" t="s">
        <v>54</v>
      </c>
      <c r="B19" s="94"/>
      <c r="C19" s="24" t="s">
        <v>26</v>
      </c>
      <c r="D19" s="9"/>
      <c r="E19" s="12"/>
    </row>
    <row r="20" spans="1:5" x14ac:dyDescent="0.25">
      <c r="A20" s="52" t="s">
        <v>55</v>
      </c>
      <c r="B20" s="94"/>
      <c r="C20" s="22" t="s">
        <v>17</v>
      </c>
      <c r="D20" s="9"/>
      <c r="E20" s="12"/>
    </row>
    <row r="21" spans="1:5" x14ac:dyDescent="0.25">
      <c r="A21" s="52"/>
      <c r="B21" s="94"/>
      <c r="C21" s="24" t="s">
        <v>62</v>
      </c>
      <c r="D21" s="9"/>
      <c r="E21" s="12">
        <v>200000</v>
      </c>
    </row>
    <row r="22" spans="1:5" x14ac:dyDescent="0.25">
      <c r="A22" s="52" t="s">
        <v>10</v>
      </c>
      <c r="B22" s="94"/>
      <c r="C22" s="24" t="s">
        <v>63</v>
      </c>
      <c r="D22" s="9"/>
      <c r="E22" s="12"/>
    </row>
    <row r="23" spans="1:5" x14ac:dyDescent="0.25">
      <c r="A23" s="52" t="s">
        <v>36</v>
      </c>
      <c r="B23" s="94"/>
      <c r="C23" s="24" t="s">
        <v>64</v>
      </c>
      <c r="D23" s="9"/>
      <c r="E23" s="12"/>
    </row>
    <row r="24" spans="1:5" x14ac:dyDescent="0.25">
      <c r="A24" s="52" t="s">
        <v>40</v>
      </c>
      <c r="B24" s="94"/>
      <c r="C24" s="24" t="s">
        <v>65</v>
      </c>
      <c r="D24" s="9"/>
      <c r="E24" s="12"/>
    </row>
    <row r="25" spans="1:5" x14ac:dyDescent="0.25">
      <c r="A25" s="2"/>
      <c r="B25" s="94"/>
      <c r="C25" s="22" t="s">
        <v>18</v>
      </c>
      <c r="D25" s="9"/>
      <c r="E25" s="12">
        <v>800000</v>
      </c>
    </row>
    <row r="26" spans="1:5" x14ac:dyDescent="0.25">
      <c r="A26" s="10"/>
      <c r="B26" s="94"/>
      <c r="C26" s="22" t="s">
        <v>19</v>
      </c>
      <c r="D26" s="9"/>
      <c r="E26" s="12"/>
    </row>
    <row r="27" spans="1:5" x14ac:dyDescent="0.25">
      <c r="A27" s="10"/>
      <c r="B27" s="94"/>
      <c r="C27" s="22" t="s">
        <v>20</v>
      </c>
      <c r="D27" s="9"/>
      <c r="E27" s="12"/>
    </row>
    <row r="28" spans="1:5" x14ac:dyDescent="0.25">
      <c r="A28" s="10"/>
      <c r="B28" s="94"/>
      <c r="C28" s="22" t="s">
        <v>21</v>
      </c>
      <c r="D28" s="9"/>
      <c r="E28" s="12"/>
    </row>
    <row r="29" spans="1:5" x14ac:dyDescent="0.25">
      <c r="A29" s="10"/>
      <c r="B29" s="94"/>
      <c r="C29" s="22" t="s">
        <v>22</v>
      </c>
      <c r="D29" s="9"/>
      <c r="E29" s="12"/>
    </row>
    <row r="30" spans="1:5" x14ac:dyDescent="0.25">
      <c r="A30" s="10"/>
      <c r="B30" s="94"/>
      <c r="C30" s="22" t="s">
        <v>23</v>
      </c>
      <c r="D30" s="9"/>
      <c r="E30" s="12"/>
    </row>
    <row r="31" spans="1:5" x14ac:dyDescent="0.25">
      <c r="A31" s="10"/>
      <c r="B31" s="94"/>
      <c r="C31" s="24" t="s">
        <v>66</v>
      </c>
      <c r="D31" s="9"/>
      <c r="E31" s="12"/>
    </row>
    <row r="32" spans="1:5" x14ac:dyDescent="0.25">
      <c r="A32" s="10"/>
      <c r="B32" s="94"/>
      <c r="C32" s="24" t="s">
        <v>67</v>
      </c>
      <c r="D32" s="9"/>
      <c r="E32" s="12"/>
    </row>
    <row r="33" spans="1:5" x14ac:dyDescent="0.25">
      <c r="A33" s="10"/>
      <c r="B33" s="94"/>
      <c r="C33" s="24" t="s">
        <v>61</v>
      </c>
      <c r="D33" s="9"/>
      <c r="E33" s="12"/>
    </row>
    <row r="34" spans="1:5" x14ac:dyDescent="0.25">
      <c r="A34" s="10"/>
      <c r="B34" s="94"/>
      <c r="C34" s="24" t="s">
        <v>60</v>
      </c>
      <c r="D34" s="9"/>
      <c r="E34" s="12"/>
    </row>
    <row r="35" spans="1:5" x14ac:dyDescent="0.25">
      <c r="A35" s="10"/>
      <c r="B35" s="94"/>
      <c r="C35" s="24" t="s">
        <v>58</v>
      </c>
      <c r="D35" s="9"/>
      <c r="E35" s="12"/>
    </row>
    <row r="36" spans="1:5" x14ac:dyDescent="0.25">
      <c r="A36" s="10"/>
      <c r="B36" s="94"/>
      <c r="C36" s="24" t="s">
        <v>59</v>
      </c>
      <c r="D36" s="9"/>
      <c r="E36" s="12"/>
    </row>
    <row r="37" spans="1:5" x14ac:dyDescent="0.25">
      <c r="A37" s="10"/>
      <c r="B37" s="94"/>
      <c r="C37" s="24" t="s">
        <v>68</v>
      </c>
      <c r="D37" s="9"/>
      <c r="E37" s="12"/>
    </row>
    <row r="38" spans="1:5" ht="15.75" thickBot="1" x14ac:dyDescent="0.3">
      <c r="A38" s="10"/>
      <c r="B38" s="95"/>
      <c r="C38" s="25" t="s">
        <v>24</v>
      </c>
      <c r="D38" s="7"/>
      <c r="E38" s="30">
        <f>SUM(E18:E37)</f>
        <v>1000000</v>
      </c>
    </row>
    <row r="39" spans="1:5" ht="15" customHeight="1" outlineLevel="1" x14ac:dyDescent="0.25">
      <c r="A39" s="10"/>
      <c r="B39" s="93" t="s">
        <v>3</v>
      </c>
      <c r="C39" s="26" t="s">
        <v>26</v>
      </c>
      <c r="D39" s="10">
        <v>25</v>
      </c>
      <c r="E39" s="85">
        <f>IF(E$8="Netzbetreiber",IF($E$2="ja",MIN(D39,2045-YEAR(E$7)),D39),E$58)</f>
        <v>20</v>
      </c>
    </row>
    <row r="40" spans="1:5" outlineLevel="1" x14ac:dyDescent="0.25">
      <c r="A40" s="10"/>
      <c r="B40" s="94"/>
      <c r="C40" s="22" t="s">
        <v>17</v>
      </c>
      <c r="D40" s="10">
        <v>25</v>
      </c>
      <c r="E40" s="85">
        <f t="shared" ref="E40:E57" si="0">IF(E$8="Netzbetreiber",IF($E$2="ja",MIN(D40,2045-YEAR(E$7)),D40),E$58)</f>
        <v>20</v>
      </c>
    </row>
    <row r="41" spans="1:5" outlineLevel="1" x14ac:dyDescent="0.25">
      <c r="A41" s="10"/>
      <c r="B41" s="94"/>
      <c r="C41" s="24" t="s">
        <v>62</v>
      </c>
      <c r="D41" s="10">
        <v>25</v>
      </c>
      <c r="E41" s="85">
        <f t="shared" si="0"/>
        <v>20</v>
      </c>
    </row>
    <row r="42" spans="1:5" outlineLevel="1" x14ac:dyDescent="0.25">
      <c r="A42" s="10"/>
      <c r="B42" s="94"/>
      <c r="C42" s="24" t="s">
        <v>63</v>
      </c>
      <c r="D42" s="10">
        <v>25</v>
      </c>
      <c r="E42" s="85">
        <f t="shared" si="0"/>
        <v>20</v>
      </c>
    </row>
    <row r="43" spans="1:5" outlineLevel="1" x14ac:dyDescent="0.25">
      <c r="A43" s="10"/>
      <c r="B43" s="94"/>
      <c r="C43" s="24" t="s">
        <v>64</v>
      </c>
      <c r="D43" s="10">
        <v>20</v>
      </c>
      <c r="E43" s="85">
        <f t="shared" si="0"/>
        <v>20</v>
      </c>
    </row>
    <row r="44" spans="1:5" outlineLevel="1" x14ac:dyDescent="0.25">
      <c r="A44" s="10"/>
      <c r="B44" s="94"/>
      <c r="C44" s="24" t="s">
        <v>65</v>
      </c>
      <c r="D44" s="10">
        <v>25</v>
      </c>
      <c r="E44" s="85">
        <f t="shared" si="0"/>
        <v>20</v>
      </c>
    </row>
    <row r="45" spans="1:5" outlineLevel="1" x14ac:dyDescent="0.25">
      <c r="A45" s="10"/>
      <c r="B45" s="94"/>
      <c r="C45" s="22" t="s">
        <v>18</v>
      </c>
      <c r="D45" s="10">
        <v>45</v>
      </c>
      <c r="E45" s="85">
        <f t="shared" si="0"/>
        <v>20</v>
      </c>
    </row>
    <row r="46" spans="1:5" outlineLevel="1" x14ac:dyDescent="0.25">
      <c r="A46" s="10"/>
      <c r="B46" s="94"/>
      <c r="C46" s="22" t="s">
        <v>19</v>
      </c>
      <c r="D46" s="10">
        <v>55</v>
      </c>
      <c r="E46" s="85">
        <f t="shared" si="0"/>
        <v>20</v>
      </c>
    </row>
    <row r="47" spans="1:5" outlineLevel="1" x14ac:dyDescent="0.25">
      <c r="A47" s="10"/>
      <c r="B47" s="94"/>
      <c r="C47" s="22" t="s">
        <v>20</v>
      </c>
      <c r="D47" s="10">
        <v>45</v>
      </c>
      <c r="E47" s="85">
        <f t="shared" si="0"/>
        <v>20</v>
      </c>
    </row>
    <row r="48" spans="1:5" outlineLevel="1" x14ac:dyDescent="0.25">
      <c r="A48" s="10"/>
      <c r="B48" s="94"/>
      <c r="C48" s="22" t="s">
        <v>21</v>
      </c>
      <c r="D48" s="10">
        <v>45</v>
      </c>
      <c r="E48" s="85">
        <f t="shared" si="0"/>
        <v>20</v>
      </c>
    </row>
    <row r="49" spans="1:5" outlineLevel="1" x14ac:dyDescent="0.25">
      <c r="A49" s="13"/>
      <c r="B49" s="94"/>
      <c r="C49" s="22" t="s">
        <v>22</v>
      </c>
      <c r="D49" s="10">
        <v>45</v>
      </c>
      <c r="E49" s="85">
        <f t="shared" si="0"/>
        <v>20</v>
      </c>
    </row>
    <row r="50" spans="1:5" outlineLevel="1" x14ac:dyDescent="0.25">
      <c r="A50" s="10"/>
      <c r="B50" s="94"/>
      <c r="C50" s="22" t="s">
        <v>23</v>
      </c>
      <c r="D50" s="10">
        <v>30</v>
      </c>
      <c r="E50" s="85">
        <f t="shared" si="0"/>
        <v>20</v>
      </c>
    </row>
    <row r="51" spans="1:5" outlineLevel="1" x14ac:dyDescent="0.25">
      <c r="A51" s="2"/>
      <c r="B51" s="94"/>
      <c r="C51" s="24" t="s">
        <v>66</v>
      </c>
      <c r="D51" s="10">
        <v>45</v>
      </c>
      <c r="E51" s="85">
        <f t="shared" si="0"/>
        <v>20</v>
      </c>
    </row>
    <row r="52" spans="1:5" outlineLevel="1" x14ac:dyDescent="0.25">
      <c r="A52" s="2"/>
      <c r="B52" s="94"/>
      <c r="C52" s="24" t="s">
        <v>67</v>
      </c>
      <c r="D52" s="10">
        <v>45</v>
      </c>
      <c r="E52" s="85">
        <f t="shared" si="0"/>
        <v>20</v>
      </c>
    </row>
    <row r="53" spans="1:5" outlineLevel="1" x14ac:dyDescent="0.25">
      <c r="A53" s="2"/>
      <c r="B53" s="94"/>
      <c r="C53" s="24" t="s">
        <v>61</v>
      </c>
      <c r="D53" s="10">
        <v>45</v>
      </c>
      <c r="E53" s="85">
        <f t="shared" si="0"/>
        <v>20</v>
      </c>
    </row>
    <row r="54" spans="1:5" outlineLevel="1" x14ac:dyDescent="0.25">
      <c r="A54" s="2"/>
      <c r="B54" s="94"/>
      <c r="C54" s="24" t="s">
        <v>60</v>
      </c>
      <c r="D54" s="10">
        <v>45</v>
      </c>
      <c r="E54" s="85">
        <f t="shared" si="0"/>
        <v>20</v>
      </c>
    </row>
    <row r="55" spans="1:5" outlineLevel="1" x14ac:dyDescent="0.25">
      <c r="A55" s="2"/>
      <c r="B55" s="94"/>
      <c r="C55" s="24" t="s">
        <v>58</v>
      </c>
      <c r="D55" s="10">
        <v>20</v>
      </c>
      <c r="E55" s="85">
        <f t="shared" si="0"/>
        <v>20</v>
      </c>
    </row>
    <row r="56" spans="1:5" outlineLevel="1" x14ac:dyDescent="0.25">
      <c r="A56" s="2"/>
      <c r="B56" s="94"/>
      <c r="C56" s="24" t="s">
        <v>59</v>
      </c>
      <c r="D56" s="10">
        <v>10</v>
      </c>
      <c r="E56" s="85">
        <f t="shared" si="0"/>
        <v>10</v>
      </c>
    </row>
    <row r="57" spans="1:5" ht="15.75" outlineLevel="1" thickBot="1" x14ac:dyDescent="0.3">
      <c r="A57" s="2"/>
      <c r="B57" s="95"/>
      <c r="C57" s="27" t="s">
        <v>68</v>
      </c>
      <c r="D57" s="10">
        <v>15</v>
      </c>
      <c r="E57" s="85">
        <f t="shared" si="0"/>
        <v>15</v>
      </c>
    </row>
    <row r="58" spans="1:5" ht="16.5" thickBot="1" x14ac:dyDescent="0.3">
      <c r="A58" s="2"/>
      <c r="B58" s="20" t="s">
        <v>3</v>
      </c>
      <c r="C58" s="28" t="s">
        <v>25</v>
      </c>
      <c r="D58" s="10"/>
      <c r="E58" s="36">
        <v>15</v>
      </c>
    </row>
    <row r="59" spans="1:5" ht="15" customHeight="1" x14ac:dyDescent="0.25">
      <c r="A59" s="2"/>
      <c r="B59" s="93" t="s">
        <v>70</v>
      </c>
      <c r="C59" s="21" t="s">
        <v>16</v>
      </c>
      <c r="D59" s="7"/>
      <c r="E59" s="87"/>
    </row>
    <row r="60" spans="1:5" ht="15" customHeight="1" x14ac:dyDescent="0.25">
      <c r="A60" s="2"/>
      <c r="B60" s="94"/>
      <c r="C60" s="24" t="s">
        <v>26</v>
      </c>
      <c r="D60" s="7"/>
      <c r="E60" s="88"/>
    </row>
    <row r="61" spans="1:5" ht="15" customHeight="1" x14ac:dyDescent="0.25">
      <c r="A61" s="2"/>
      <c r="B61" s="94"/>
      <c r="C61" s="22" t="s">
        <v>17</v>
      </c>
      <c r="D61" s="7"/>
      <c r="E61" s="88"/>
    </row>
    <row r="62" spans="1:5" ht="15.75" customHeight="1" x14ac:dyDescent="0.25">
      <c r="A62" s="2"/>
      <c r="B62" s="94"/>
      <c r="C62" s="24" t="s">
        <v>62</v>
      </c>
      <c r="D62" s="7"/>
      <c r="E62" s="88"/>
    </row>
    <row r="63" spans="1:5" ht="15" customHeight="1" x14ac:dyDescent="0.25">
      <c r="A63" s="2"/>
      <c r="B63" s="94"/>
      <c r="C63" s="24" t="s">
        <v>63</v>
      </c>
      <c r="D63" s="7"/>
      <c r="E63" s="88"/>
    </row>
    <row r="64" spans="1:5" ht="15" customHeight="1" x14ac:dyDescent="0.25">
      <c r="A64" s="2"/>
      <c r="B64" s="94"/>
      <c r="C64" s="24" t="s">
        <v>64</v>
      </c>
      <c r="D64" s="7"/>
      <c r="E64" s="88"/>
    </row>
    <row r="65" spans="1:5" ht="15" customHeight="1" x14ac:dyDescent="0.25">
      <c r="A65" s="2"/>
      <c r="B65" s="94"/>
      <c r="C65" s="24" t="s">
        <v>65</v>
      </c>
      <c r="D65" s="7"/>
      <c r="E65" s="88"/>
    </row>
    <row r="66" spans="1:5" ht="15.75" customHeight="1" x14ac:dyDescent="0.25">
      <c r="A66" s="2"/>
      <c r="B66" s="94"/>
      <c r="C66" s="22" t="s">
        <v>18</v>
      </c>
      <c r="D66" s="7"/>
      <c r="E66" s="88"/>
    </row>
    <row r="67" spans="1:5" ht="15" customHeight="1" x14ac:dyDescent="0.25">
      <c r="A67" s="2"/>
      <c r="B67" s="94"/>
      <c r="C67" s="22" t="s">
        <v>19</v>
      </c>
      <c r="D67" s="7"/>
      <c r="E67" s="88"/>
    </row>
    <row r="68" spans="1:5" ht="15" customHeight="1" x14ac:dyDescent="0.25">
      <c r="A68" s="3"/>
      <c r="B68" s="94"/>
      <c r="C68" s="22" t="s">
        <v>20</v>
      </c>
      <c r="D68" s="7"/>
      <c r="E68" s="88"/>
    </row>
    <row r="69" spans="1:5" ht="15" customHeight="1" x14ac:dyDescent="0.25">
      <c r="A69" s="2"/>
      <c r="B69" s="94"/>
      <c r="C69" s="22" t="s">
        <v>21</v>
      </c>
      <c r="D69" s="7"/>
      <c r="E69" s="88"/>
    </row>
    <row r="70" spans="1:5" ht="15.75" customHeight="1" x14ac:dyDescent="0.25">
      <c r="A70" s="2"/>
      <c r="B70" s="94"/>
      <c r="C70" s="22" t="s">
        <v>22</v>
      </c>
      <c r="D70" s="7"/>
      <c r="E70" s="88"/>
    </row>
    <row r="71" spans="1:5" ht="15" customHeight="1" x14ac:dyDescent="0.25">
      <c r="A71" s="2"/>
      <c r="B71" s="94"/>
      <c r="C71" s="22" t="s">
        <v>23</v>
      </c>
      <c r="D71" s="7"/>
      <c r="E71" s="88"/>
    </row>
    <row r="72" spans="1:5" ht="15" customHeight="1" x14ac:dyDescent="0.25">
      <c r="A72" s="2"/>
      <c r="B72" s="94"/>
      <c r="C72" s="24" t="s">
        <v>66</v>
      </c>
      <c r="D72" s="7"/>
      <c r="E72" s="88"/>
    </row>
    <row r="73" spans="1:5" ht="15" customHeight="1" x14ac:dyDescent="0.25">
      <c r="A73" s="2"/>
      <c r="B73" s="94"/>
      <c r="C73" s="24" t="s">
        <v>67</v>
      </c>
      <c r="D73" s="7"/>
      <c r="E73" s="88"/>
    </row>
    <row r="74" spans="1:5" ht="15.75" customHeight="1" x14ac:dyDescent="0.25">
      <c r="A74" s="2"/>
      <c r="B74" s="94"/>
      <c r="C74" s="24" t="s">
        <v>61</v>
      </c>
      <c r="D74" s="7"/>
      <c r="E74" s="88"/>
    </row>
    <row r="75" spans="1:5" ht="15" customHeight="1" x14ac:dyDescent="0.25">
      <c r="A75" s="2"/>
      <c r="B75" s="94"/>
      <c r="C75" s="24" t="s">
        <v>60</v>
      </c>
      <c r="D75" s="7"/>
      <c r="E75" s="88"/>
    </row>
    <row r="76" spans="1:5" ht="15" customHeight="1" x14ac:dyDescent="0.25">
      <c r="A76" s="2"/>
      <c r="B76" s="94"/>
      <c r="C76" s="24" t="s">
        <v>58</v>
      </c>
      <c r="D76" s="7"/>
      <c r="E76" s="88"/>
    </row>
    <row r="77" spans="1:5" ht="15" customHeight="1" x14ac:dyDescent="0.25">
      <c r="A77" s="2"/>
      <c r="B77" s="94"/>
      <c r="C77" s="24" t="s">
        <v>59</v>
      </c>
      <c r="D77" s="7"/>
      <c r="E77" s="88"/>
    </row>
    <row r="78" spans="1:5" ht="15.75" customHeight="1" thickBot="1" x14ac:dyDescent="0.3">
      <c r="A78" s="2"/>
      <c r="B78" s="95"/>
      <c r="C78" s="27" t="s">
        <v>68</v>
      </c>
      <c r="D78" s="7"/>
      <c r="E78" s="89"/>
    </row>
    <row r="79" spans="1:5" x14ac:dyDescent="0.25">
      <c r="A79" s="2"/>
      <c r="B79" s="96" t="s">
        <v>4</v>
      </c>
      <c r="C79" s="21" t="s">
        <v>27</v>
      </c>
      <c r="D79" s="7"/>
      <c r="E79" s="37">
        <f>-PMT(E17,9999,E18)-PMT(E17,E39,E19)-PMT(E17,E40,E20)-PMT(E17,E41,E21)-PMT(E17,E42,E22)-PMT(E17,E43,E23)-PMT(E17,E44,E24)-PMT(E17,E45,E25)-PMT(E17,E46,E26)-PMT(E17,E47,E27)-PMT(E17,E48,E28)-PMT(E17,E49,E29)-PMT(E17,E50,E30)-PMT(E17,E51,E31)-PMT(E17,E52,E32)-PMT(E17,E53,E33)-PMT(E17,E54,E34)-PMT(E17,E55,E35)-PMT(E17,E56,E36)-PMT(E17,E57,E37)</f>
        <v>68916.852637941483</v>
      </c>
    </row>
    <row r="80" spans="1:5" x14ac:dyDescent="0.25">
      <c r="A80" s="2"/>
      <c r="B80" s="97"/>
      <c r="C80" s="24" t="s">
        <v>69</v>
      </c>
      <c r="D80" s="7"/>
      <c r="E80" s="38">
        <f>SUMPRODUCT(E18:E37,E59:E78)</f>
        <v>0</v>
      </c>
    </row>
    <row r="81" spans="1:7" x14ac:dyDescent="0.25">
      <c r="A81" s="2"/>
      <c r="B81" s="97"/>
      <c r="C81" s="22" t="s">
        <v>28</v>
      </c>
      <c r="D81" s="7"/>
      <c r="E81" s="12">
        <v>150000</v>
      </c>
    </row>
    <row r="82" spans="1:7" ht="15.75" thickBot="1" x14ac:dyDescent="0.3">
      <c r="A82" s="2"/>
      <c r="B82" s="98"/>
      <c r="C82" s="25" t="s">
        <v>29</v>
      </c>
      <c r="D82" s="7"/>
      <c r="E82" s="38">
        <f>E79+E80+E81</f>
        <v>218916.85263794148</v>
      </c>
    </row>
    <row r="83" spans="1:7" s="19" customFormat="1" ht="32.25" thickBot="1" x14ac:dyDescent="0.3">
      <c r="A83" s="17"/>
      <c r="B83" s="20" t="s">
        <v>57</v>
      </c>
      <c r="C83" s="28" t="s">
        <v>56</v>
      </c>
      <c r="D83" s="18"/>
      <c r="E83" s="39">
        <v>240000</v>
      </c>
    </row>
    <row r="84" spans="1:7" x14ac:dyDescent="0.25">
      <c r="A84" s="2"/>
      <c r="B84" s="14"/>
      <c r="D84" s="10"/>
      <c r="E84" s="5" t="str">
        <f>IF(E8="","",IF(E82&gt;=E12,"Die jährlichen Kosten des Direktleitungsbaus übersteigen die jährlichen Entgelte nach § 18 GasNEV.",""))</f>
        <v/>
      </c>
    </row>
    <row r="85" spans="1:7" x14ac:dyDescent="0.25">
      <c r="A85" s="10"/>
      <c r="C85" s="16" t="s">
        <v>5</v>
      </c>
    </row>
    <row r="86" spans="1:7" x14ac:dyDescent="0.25">
      <c r="A86" s="10"/>
      <c r="B86" s="14"/>
      <c r="C86" s="40" t="s">
        <v>30</v>
      </c>
      <c r="D86" s="41"/>
      <c r="E86" s="44" t="str">
        <f>IF(ISBLANK(E$83),"",E4)</f>
        <v>Hallo GmbH</v>
      </c>
      <c r="F86" s="45"/>
      <c r="G86" s="46"/>
    </row>
    <row r="87" spans="1:7" x14ac:dyDescent="0.25">
      <c r="A87" s="10"/>
      <c r="B87" s="14"/>
      <c r="C87" s="40" t="s">
        <v>31</v>
      </c>
      <c r="D87" s="41"/>
      <c r="E87" s="44" t="str">
        <f>IF(ISBLANK(E$83),"",CONCATENATE(E5,", ",E6))</f>
        <v>Hallostraße 1, 53545 , Hallo</v>
      </c>
      <c r="F87" s="45"/>
      <c r="G87" s="46"/>
    </row>
    <row r="88" spans="1:7" x14ac:dyDescent="0.25">
      <c r="A88" s="10"/>
      <c r="B88" s="14"/>
      <c r="C88" s="40" t="s">
        <v>12</v>
      </c>
      <c r="D88" s="42"/>
      <c r="E88" s="47" t="str">
        <f>IF(ISBLANK(E$83),"",E10)</f>
        <v>DE1234567 …</v>
      </c>
      <c r="F88" s="45"/>
      <c r="G88" s="46"/>
    </row>
    <row r="89" spans="1:7" x14ac:dyDescent="0.25">
      <c r="C89" s="40" t="s">
        <v>32</v>
      </c>
      <c r="D89" s="43"/>
      <c r="E89" s="48">
        <f>IF(ISBLANK(E$83),"",E83)</f>
        <v>240000</v>
      </c>
      <c r="F89" s="45"/>
      <c r="G89" s="46"/>
    </row>
  </sheetData>
  <sheetProtection algorithmName="SHA-512" hashValue="OZpPFKfVamL7E4t9cTonKzdBmMZ/JrIq5SJPl4Bd50gUybrw74MpEShBq6M20OwoQDj5/OZi1I0jrwI3GZ2Q4Q==" saltValue="m+JnjQXh1BOu/HKu+H0bzA==" spinCount="100000" sheet="1" objects="1" scenarios="1"/>
  <mergeCells count="5">
    <mergeCell ref="B4:B17"/>
    <mergeCell ref="B18:B38"/>
    <mergeCell ref="B79:B82"/>
    <mergeCell ref="B39:B57"/>
    <mergeCell ref="B59:B78"/>
  </mergeCells>
  <conditionalFormatting sqref="E86:E89">
    <cfRule type="expression" dxfId="0" priority="1">
      <formula>NOT(ISBLANK($CB85))</formula>
    </cfRule>
  </conditionalFormatting>
  <dataValidations count="7">
    <dataValidation type="list" allowBlank="1" showInputMessage="1" showErrorMessage="1" sqref="E59:E78">
      <mc:AlternateContent xmlns:x12ac="http://schemas.microsoft.com/office/spreadsheetml/2011/1/ac" xmlns:mc="http://schemas.openxmlformats.org/markup-compatibility/2006">
        <mc:Choice Requires="x12ac">
          <x12ac:list>"0,8%","1,50%","1,70%"</x12ac:list>
        </mc:Choice>
        <mc:Fallback>
          <formula1>"0,8%,1,50%,1,70%"</formula1>
        </mc:Fallback>
      </mc:AlternateContent>
    </dataValidation>
    <dataValidation type="list" allowBlank="1" showInputMessage="1" showErrorMessage="1" sqref="E9">
      <formula1>Bundesländer</formula1>
    </dataValidation>
    <dataValidation type="decimal" errorStyle="warning" operator="greaterThanOrEqual" allowBlank="1" showInputMessage="1" showErrorMessage="1" errorTitle="Entgelthöhe" error="Das von Ihnen angegebene Sonderentgelt ist niedriger als die Gesamtkosten eines Direktleitungsbaus und nicht mit § 20 Abs. 2 GasNEV vereinbar." sqref="E83">
      <formula1>E82</formula1>
    </dataValidation>
    <dataValidation type="decimal" errorStyle="warning" operator="greaterThanOrEqual" allowBlank="1" showErrorMessage="1" errorTitle="Betriebskosten" error="Die Betriebskosten sind mit mindestens 2% der Anschaffungs- und Herstellungskosten zu berechnen." sqref="A70">
      <formula1>0.02</formula1>
    </dataValidation>
    <dataValidation operator="greaterThanOrEqual" allowBlank="1" showInputMessage="1" showErrorMessage="1" promptTitle="Kalkulatorische Nutzungsdauer" prompt="Nur in begründeten Ausnahmefällebn darf eine Nutzungsdauer länger als 15 Jahre angesetzt werden. Der Petent muss sich vertraglich über die gesamte kalkulatorische Abschreibungsdauer zur Zahlung des Sonderentgelts verpflichten." sqref="E58"/>
    <dataValidation type="list" allowBlank="1" showInputMessage="1" showErrorMessage="1" sqref="E8">
      <formula1>Petentengruppe</formula1>
    </dataValidation>
    <dataValidation type="list" showInputMessage="1" showErrorMessage="1" sqref="E2:E3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Allgemeine Informationen</vt:lpstr>
      <vt:lpstr>Sondernetzentgelte</vt:lpstr>
      <vt:lpstr>Bundesländer</vt:lpstr>
      <vt:lpstr>Petentengruppe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Wiederhold</dc:creator>
  <cp:lastModifiedBy>Böckler, Stefan (UM)</cp:lastModifiedBy>
  <dcterms:created xsi:type="dcterms:W3CDTF">2022-11-17T15:15:03Z</dcterms:created>
  <dcterms:modified xsi:type="dcterms:W3CDTF">2024-09-16T13:55:05Z</dcterms:modified>
</cp:coreProperties>
</file>